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PVC\"/>
    </mc:Choice>
  </mc:AlternateContent>
  <xr:revisionPtr revIDLastSave="0" documentId="13_ncr:1_{8DD07069-7352-415D-86A2-9DB8F81876B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Dodávka podlahov..." sheetId="2" r:id="rId2"/>
  </sheets>
  <definedNames>
    <definedName name="_xlnm._FilterDatabase" localSheetId="1" hidden="1">'OR_PHA - Dodávka podlahov...'!$C$112:$I$122</definedName>
    <definedName name="_xlnm.Print_Titles" localSheetId="1">'OR_PHA - Dodávka podlahov...'!$112:$112</definedName>
    <definedName name="_xlnm.Print_Titles" localSheetId="0">'Rekapitulace stavby'!$92:$92</definedName>
    <definedName name="_xlnm.Print_Area" localSheetId="1">'OR_PHA - Dodávka podlahov...'!$C$102:$I$122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0" i="2" l="1"/>
  <c r="AY95" i="1"/>
  <c r="AX95" i="1"/>
  <c r="BG121" i="2"/>
  <c r="BF121" i="2"/>
  <c r="BE121" i="2"/>
  <c r="BD121" i="2"/>
  <c r="R121" i="2"/>
  <c r="P121" i="2"/>
  <c r="N121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BG115" i="2"/>
  <c r="BF115" i="2"/>
  <c r="BE115" i="2"/>
  <c r="BD115" i="2"/>
  <c r="R115" i="2"/>
  <c r="P115" i="2"/>
  <c r="N115" i="2"/>
  <c r="F109" i="2"/>
  <c r="F107" i="2"/>
  <c r="F89" i="2"/>
  <c r="F87" i="2"/>
  <c r="E85" i="2"/>
  <c r="E19" i="2"/>
  <c r="E16" i="2"/>
  <c r="L90" i="1"/>
  <c r="AM90" i="1"/>
  <c r="AM89" i="1"/>
  <c r="L89" i="1"/>
  <c r="AM87" i="1"/>
  <c r="L87" i="1"/>
  <c r="L85" i="1"/>
  <c r="L84" i="1"/>
  <c r="BI117" i="2"/>
  <c r="AS94" i="1"/>
  <c r="BI118" i="2"/>
  <c r="BI119" i="2"/>
  <c r="BI121" i="2"/>
  <c r="BI115" i="2"/>
  <c r="F34" i="2"/>
  <c r="F33" i="2" l="1"/>
  <c r="P114" i="2"/>
  <c r="P113" i="2" s="1"/>
  <c r="BI114" i="2"/>
  <c r="R114" i="2"/>
  <c r="R113" i="2" s="1"/>
  <c r="N114" i="2"/>
  <c r="N113" i="2" s="1"/>
  <c r="AU95" i="1" s="1"/>
  <c r="AU94" i="1" s="1"/>
  <c r="BC115" i="2"/>
  <c r="F90" i="2"/>
  <c r="BC117" i="2"/>
  <c r="BC118" i="2"/>
  <c r="BC119" i="2"/>
  <c r="BC121" i="2"/>
  <c r="BB95" i="1"/>
  <c r="BB94" i="1" s="1"/>
  <c r="W31" i="1" s="1"/>
  <c r="BC95" i="1"/>
  <c r="BC94" i="1" s="1"/>
  <c r="W32" i="1" s="1"/>
  <c r="F35" i="2"/>
  <c r="BD95" i="1" s="1"/>
  <c r="BD94" i="1" s="1"/>
  <c r="W33" i="1" s="1"/>
  <c r="F32" i="2"/>
  <c r="BA95" i="1"/>
  <c r="BA94" i="1" s="1"/>
  <c r="W30" i="1" s="1"/>
  <c r="AW95" i="1" l="1"/>
  <c r="BI113" i="2"/>
  <c r="AY94" i="1"/>
  <c r="AV95" i="1"/>
  <c r="AT95" i="1" s="1"/>
  <c r="AG95" i="1"/>
  <c r="AG94" i="1" s="1"/>
  <c r="AK26" i="1" s="1"/>
  <c r="AW94" i="1"/>
  <c r="AK30" i="1" s="1"/>
  <c r="F31" i="2"/>
  <c r="AZ95" i="1" s="1"/>
  <c r="AZ94" i="1" s="1"/>
  <c r="W29" i="1" s="1"/>
  <c r="AX94" i="1"/>
  <c r="AN95" i="1" l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<sst xmlns="http://schemas.openxmlformats.org/spreadsheetml/2006/main" count="319" uniqueCount="135">
  <si>
    <t>Export Komplet</t>
  </si>
  <si>
    <t/>
  </si>
  <si>
    <t>2.0</t>
  </si>
  <si>
    <t>ZAMOK</t>
  </si>
  <si>
    <t>False</t>
  </si>
  <si>
    <t>{75cafbb5-0a42-473a-b59d-a160ec060d94}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</si>
  <si>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</si>
  <si>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</si>
  <si>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</si>
  <si>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</si>
  <si>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</si>
  <si>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</si>
  <si>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</si>
  <si>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</si>
  <si>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</si>
  <si>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</si>
  <si>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</si>
  <si>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podlahových krytin a příslušenství pro obvod OŘ Praha 2025</t>
  </si>
  <si>
    <t>KSO:</t>
  </si>
  <si>
    <t>CC-CZ:</t>
  </si>
  <si>
    <t>Místo:</t>
  </si>
  <si>
    <t>Obvod OŘ Praha</t>
  </si>
  <si>
    <t>Datum:</t>
  </si>
  <si>
    <t>14. 2. 2025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</si>
  <si>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</si>
  <si>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</si>
  <si>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</si>
  <si>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</si>
  <si>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</si>
  <si>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</si>
  <si>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</si>
  <si>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</si>
  <si>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</si>
  <si>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</si>
  <si>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</si>
  <si>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</si>
  <si>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</si>
  <si>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</si>
  <si>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</si>
  <si>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</si>
  <si>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</si>
  <si>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</si>
  <si>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</si>
  <si>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</si>
  <si>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</si>
  <si>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</si>
  <si>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</si>
  <si>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</si>
  <si>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</si>
  <si>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</si>
  <si>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</si>
  <si>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</si>
  <si>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</si>
  <si>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</si>
  <si>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</si>
  <si>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</si>
  <si>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</si>
  <si>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</si>
  <si>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</si>
  <si>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</si>
  <si>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</si>
  <si>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</si>
  <si>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</si>
  <si>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</si>
  <si>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</si>
  <si>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</si>
  <si>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</si>
  <si>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</si>
  <si>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</si>
  <si>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</si>
  <si>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</si>
  <si>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</si>
  <si>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</si>
  <si>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</si>
  <si>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</si>
  <si>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</si>
  <si>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</si>
  <si>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</si>
  <si>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</si>
  <si>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</si>
  <si>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</si>
  <si>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</si>
  <si>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</si>
  <si>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</si>
  <si>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</si>
  <si>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</si>
  <si>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</si>
  <si>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</si>
  <si>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</si>
  <si>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</si>
  <si>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</si>
  <si>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776 - Podlahy povlakové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</si>
  <si>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</si>
  <si>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</si>
  <si>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</si>
  <si>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</si>
  <si>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</si>
  <si>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</si>
  <si>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</si>
  <si>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</si>
  <si>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</si>
  <si>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</si>
  <si>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776</t>
  </si>
  <si>
    <t>Podlahy povlakové</t>
  </si>
  <si>
    <t>ROZPOCET</t>
  </si>
  <si>
    <t>M</t>
  </si>
  <si>
    <t>24744607R</t>
  </si>
  <si>
    <t>lepidlo na podlahové krytiny speciální - typu Chemoprén s rychlou a vysokou počáteční lepivostí balení 4,5l vč. dopravy, balného a uložení ve skladu (žst. Praha Holešovice, Kolín, Beroun)</t>
  </si>
  <si>
    <t>kus</t>
  </si>
  <si>
    <t>32</t>
  </si>
  <si>
    <t>16</t>
  </si>
  <si>
    <t>-1987062448</t>
  </si>
  <si>
    <t>P</t>
  </si>
  <si>
    <t>Poznámka k položce:_x000D_
Vysoce kvalitní, mimořádně pevné kontaktní lepidlo, obsahující rozpouštědla. Vhodné pro lepení a podlepování:_x000D_
• PVC krytin v pásech a dílcích,_x000D_
• kaučukových/pryžových krytin s hladkou, broušenou zadní stranou,_x000D_
• schodišťových a soklových profilů,_x000D_
• linoleových krytin,_x000D_
• korků,_x000D_
• textilních krytin na betonový, cementový, vystěrkovaný a jiný podklad._x000D_
Také pro lepení na schody, stěny a strop</t>
  </si>
  <si>
    <t>28411003</t>
  </si>
  <si>
    <t>lišta soklová PVC 30x30mm vč. dopravy, balného a uložení ve skladu (žst. Praha Holešovice, Kolín, Beroun)</t>
  </si>
  <si>
    <t>m</t>
  </si>
  <si>
    <t>2066962849</t>
  </si>
  <si>
    <t>3</t>
  </si>
  <si>
    <t>24551551R</t>
  </si>
  <si>
    <t>1540154559</t>
  </si>
  <si>
    <t>4</t>
  </si>
  <si>
    <t>28411106R</t>
  </si>
  <si>
    <t>podlahovina PVC zátěžová,šíře role 3m,třída zátěže min. 23/42,hořlavost Bfl-s1,nášlapná vrstva min. 0,7mm celková tl. min. 2,5mm,povrch. úprava PUR, stálé použití kol. židlí vč. dopravy, balného a uložení ve skladu (žst. Praha Holešovice, Kolín, Beroun)</t>
  </si>
  <si>
    <t>m2</t>
  </si>
  <si>
    <t>-1215992043</t>
  </si>
  <si>
    <t>Poznámka k položce:_x000D_
Dodávka včetně návinky. Předpokládaný dekor dřeva, před dodáním bude vždy vyvzorkováno a upřesněno. Dodávka bude balena vždy samostatně dle zadaných jednotlivých výměr.</t>
  </si>
  <si>
    <t>5</t>
  </si>
  <si>
    <t>28411108R2</t>
  </si>
  <si>
    <t>-586880317</t>
  </si>
  <si>
    <t>SOUPIS JEDNOTKOVÝCH CEN</t>
  </si>
  <si>
    <t>Individuální kalkulace</t>
  </si>
  <si>
    <t>podlahovina PVC zátěžová,šíře role 4m,třída zátěže min. 23/42,hořlavost Bfl-s1,nášlapná vrstva min. 0,7mm celková tl. min. 2,5mm,povrch. úprava PUR, stálé použití kol. židlí vč. dopravy, balného a uložení ve skladu (žst. Praha Holešovice, Kolín, Beroun)</t>
  </si>
  <si>
    <t>páska oboustranně lepící s textilním nosičem pro fixaci PVC krytin, balení 25bm, šíře 50mm vč. dopravy, balného a uložení ve skladu (žst. Praha Holešovice, Kolín, Beroun)</t>
  </si>
  <si>
    <t>Dodávka podlahových krytin a příslušenství pro obvod OŘ PHA 2025 - 2027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</si>
</sst>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center" vertical="center" wrapText="1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34" fillId="2" borderId="0" xfId="0" applyNumberFormat="1" applyFont="1" applyFill="1" applyAlignment="1" applyProtection="1">
      <alignment vertical="center"/>
      <protection locked="0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311150</xdr:colOff>
      <xdr:row>101</xdr:row>
      <xdr:rowOff>19050</xdr:rowOff>
    </xdr:from>
    <xdr:to>
      <xdr:col>8</xdr:col>
      <xdr:colOff>1149350</xdr:colOff>
      <xdr:row>105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4450" y="714375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32" t="s">
        <v>14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R5" s="15"/>
      <c r="BE5" s="129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34" t="s">
        <v>17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R6" s="15"/>
      <c r="BE6" s="130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30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30"/>
      <c r="BS8" s="12" t="s">
        <v>6</v>
      </c>
    </row>
    <row r="9" spans="1:74" ht="14.45" customHeight="1">
      <c r="B9" s="15"/>
      <c r="AR9" s="15"/>
      <c r="BE9" s="130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30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30"/>
      <c r="BS11" s="12" t="s">
        <v>6</v>
      </c>
    </row>
    <row r="12" spans="1:74" ht="6.95" customHeight="1">
      <c r="B12" s="15"/>
      <c r="AR12" s="15"/>
      <c r="BE12" s="130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30"/>
      <c r="BS13" s="12" t="s">
        <v>6</v>
      </c>
    </row>
    <row r="14" spans="1:74" ht="12.75">
      <c r="B14" s="15"/>
      <c r="E14" s="135" t="s">
        <v>31</v>
      </c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22" t="s">
        <v>28</v>
      </c>
      <c r="AN14" s="24" t="s">
        <v>31</v>
      </c>
      <c r="AR14" s="15"/>
      <c r="BE14" s="130"/>
      <c r="BS14" s="12" t="s">
        <v>6</v>
      </c>
    </row>
    <row r="15" spans="1:74" ht="6.95" customHeight="1">
      <c r="B15" s="15"/>
      <c r="AR15" s="15"/>
      <c r="BE15" s="130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30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30"/>
      <c r="BS17" s="12" t="s">
        <v>34</v>
      </c>
    </row>
    <row r="18" spans="2:71" ht="6.95" customHeight="1">
      <c r="B18" s="15"/>
      <c r="AR18" s="15"/>
      <c r="BE18" s="130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30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30"/>
      <c r="BS20" s="12" t="s">
        <v>34</v>
      </c>
    </row>
    <row r="21" spans="2:71" ht="6.95" customHeight="1">
      <c r="B21" s="15"/>
      <c r="AR21" s="15"/>
      <c r="BE21" s="130"/>
    </row>
    <row r="22" spans="2:71" ht="12" customHeight="1">
      <c r="B22" s="15"/>
      <c r="D22" s="22" t="s">
        <v>37</v>
      </c>
      <c r="AR22" s="15"/>
      <c r="BE22" s="130"/>
    </row>
    <row r="23" spans="2:71" ht="16.5" customHeight="1">
      <c r="B23" s="15"/>
      <c r="E23" s="137" t="s">
        <v>1</v>
      </c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R23" s="15"/>
      <c r="BE23" s="130"/>
    </row>
    <row r="24" spans="2:71" ht="6.95" customHeight="1">
      <c r="B24" s="15"/>
      <c r="AR24" s="15"/>
      <c r="BE24" s="130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30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38" t="e">
        <f>ROUND(AG94,2)</f>
        <v>#REF!</v>
      </c>
      <c r="AL26" s="139"/>
      <c r="AM26" s="139"/>
      <c r="AN26" s="139"/>
      <c r="AO26" s="139"/>
      <c r="AR26" s="26"/>
      <c r="BE26" s="130"/>
    </row>
    <row r="27" spans="2:71" s="1" customFormat="1" ht="6.95" customHeight="1">
      <c r="B27" s="26"/>
      <c r="AR27" s="26"/>
      <c r="BE27" s="130"/>
    </row>
    <row r="28" spans="2:71" s="1" customFormat="1" ht="12.75">
      <c r="B28" s="26"/>
      <c r="L28" s="140" t="s">
        <v>39</v>
      </c>
      <c r="M28" s="140"/>
      <c r="N28" s="140"/>
      <c r="O28" s="140"/>
      <c r="P28" s="140"/>
      <c r="W28" s="140" t="s">
        <v>40</v>
      </c>
      <c r="X28" s="140"/>
      <c r="Y28" s="140"/>
      <c r="Z28" s="140"/>
      <c r="AA28" s="140"/>
      <c r="AB28" s="140"/>
      <c r="AC28" s="140"/>
      <c r="AD28" s="140"/>
      <c r="AE28" s="140"/>
      <c r="AK28" s="140" t="s">
        <v>41</v>
      </c>
      <c r="AL28" s="140"/>
      <c r="AM28" s="140"/>
      <c r="AN28" s="140"/>
      <c r="AO28" s="140"/>
      <c r="AR28" s="26"/>
      <c r="BE28" s="130"/>
    </row>
    <row r="29" spans="2:71" s="2" customFormat="1" ht="14.45" customHeight="1">
      <c r="B29" s="30"/>
      <c r="D29" s="22" t="s">
        <v>42</v>
      </c>
      <c r="F29" s="22" t="s">
        <v>43</v>
      </c>
      <c r="L29" s="128">
        <v>0.21</v>
      </c>
      <c r="M29" s="127"/>
      <c r="N29" s="127"/>
      <c r="O29" s="127"/>
      <c r="P29" s="127"/>
      <c r="W29" s="126" t="e">
        <f>ROUND(AZ94, 2)</f>
        <v>#REF!</v>
      </c>
      <c r="X29" s="127"/>
      <c r="Y29" s="127"/>
      <c r="Z29" s="127"/>
      <c r="AA29" s="127"/>
      <c r="AB29" s="127"/>
      <c r="AC29" s="127"/>
      <c r="AD29" s="127"/>
      <c r="AE29" s="127"/>
      <c r="AK29" s="126" t="e">
        <f>ROUND(AV94, 2)</f>
        <v>#REF!</v>
      </c>
      <c r="AL29" s="127"/>
      <c r="AM29" s="127"/>
      <c r="AN29" s="127"/>
      <c r="AO29" s="127"/>
      <c r="AR29" s="30"/>
      <c r="BE29" s="131"/>
    </row>
    <row r="30" spans="2:71" s="2" customFormat="1" ht="14.45" customHeight="1">
      <c r="B30" s="30"/>
      <c r="F30" s="22" t="s">
        <v>44</v>
      </c>
      <c r="L30" s="128">
        <v>0.12</v>
      </c>
      <c r="M30" s="127"/>
      <c r="N30" s="127"/>
      <c r="O30" s="127"/>
      <c r="P30" s="127"/>
      <c r="W30" s="126">
        <f>ROUND(BA94, 2)</f>
        <v>0</v>
      </c>
      <c r="X30" s="127"/>
      <c r="Y30" s="127"/>
      <c r="Z30" s="127"/>
      <c r="AA30" s="127"/>
      <c r="AB30" s="127"/>
      <c r="AC30" s="127"/>
      <c r="AD30" s="127"/>
      <c r="AE30" s="127"/>
      <c r="AK30" s="126">
        <f>ROUND(AW94, 2)</f>
        <v>0</v>
      </c>
      <c r="AL30" s="127"/>
      <c r="AM30" s="127"/>
      <c r="AN30" s="127"/>
      <c r="AO30" s="127"/>
      <c r="AR30" s="30"/>
      <c r="BE30" s="131"/>
    </row>
    <row r="31" spans="2:71" s="2" customFormat="1" ht="14.45" hidden="1" customHeight="1">
      <c r="B31" s="30"/>
      <c r="F31" s="22" t="s">
        <v>45</v>
      </c>
      <c r="L31" s="128">
        <v>0.21</v>
      </c>
      <c r="M31" s="127"/>
      <c r="N31" s="127"/>
      <c r="O31" s="127"/>
      <c r="P31" s="127"/>
      <c r="W31" s="126">
        <f>ROUND(BB94, 2)</f>
        <v>0</v>
      </c>
      <c r="X31" s="127"/>
      <c r="Y31" s="127"/>
      <c r="Z31" s="127"/>
      <c r="AA31" s="127"/>
      <c r="AB31" s="127"/>
      <c r="AC31" s="127"/>
      <c r="AD31" s="127"/>
      <c r="AE31" s="127"/>
      <c r="AK31" s="126">
        <v>0</v>
      </c>
      <c r="AL31" s="127"/>
      <c r="AM31" s="127"/>
      <c r="AN31" s="127"/>
      <c r="AO31" s="127"/>
      <c r="AR31" s="30"/>
      <c r="BE31" s="131"/>
    </row>
    <row r="32" spans="2:71" s="2" customFormat="1" ht="14.45" hidden="1" customHeight="1">
      <c r="B32" s="30"/>
      <c r="F32" s="22" t="s">
        <v>46</v>
      </c>
      <c r="L32" s="128">
        <v>0.12</v>
      </c>
      <c r="M32" s="127"/>
      <c r="N32" s="127"/>
      <c r="O32" s="127"/>
      <c r="P32" s="127"/>
      <c r="W32" s="126">
        <f>ROUND(BC94, 2)</f>
        <v>0</v>
      </c>
      <c r="X32" s="127"/>
      <c r="Y32" s="127"/>
      <c r="Z32" s="127"/>
      <c r="AA32" s="127"/>
      <c r="AB32" s="127"/>
      <c r="AC32" s="127"/>
      <c r="AD32" s="127"/>
      <c r="AE32" s="127"/>
      <c r="AK32" s="126">
        <v>0</v>
      </c>
      <c r="AL32" s="127"/>
      <c r="AM32" s="127"/>
      <c r="AN32" s="127"/>
      <c r="AO32" s="127"/>
      <c r="AR32" s="30"/>
      <c r="BE32" s="131"/>
    </row>
    <row r="33" spans="2:57" s="2" customFormat="1" ht="14.45" hidden="1" customHeight="1">
      <c r="B33" s="30"/>
      <c r="F33" s="22" t="s">
        <v>47</v>
      </c>
      <c r="L33" s="128">
        <v>0</v>
      </c>
      <c r="M33" s="127"/>
      <c r="N33" s="127"/>
      <c r="O33" s="127"/>
      <c r="P33" s="127"/>
      <c r="W33" s="126">
        <f>ROUND(BD94, 2)</f>
        <v>0</v>
      </c>
      <c r="X33" s="127"/>
      <c r="Y33" s="127"/>
      <c r="Z33" s="127"/>
      <c r="AA33" s="127"/>
      <c r="AB33" s="127"/>
      <c r="AC33" s="127"/>
      <c r="AD33" s="127"/>
      <c r="AE33" s="127"/>
      <c r="AK33" s="126">
        <v>0</v>
      </c>
      <c r="AL33" s="127"/>
      <c r="AM33" s="127"/>
      <c r="AN33" s="127"/>
      <c r="AO33" s="127"/>
      <c r="AR33" s="30"/>
      <c r="BE33" s="131"/>
    </row>
    <row r="34" spans="2:57" s="1" customFormat="1" ht="6.95" customHeight="1">
      <c r="B34" s="26"/>
      <c r="AR34" s="26"/>
      <c r="BE34" s="130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60" t="s">
        <v>50</v>
      </c>
      <c r="Y35" s="161"/>
      <c r="Z35" s="161"/>
      <c r="AA35" s="161"/>
      <c r="AB35" s="161"/>
      <c r="AC35" s="33"/>
      <c r="AD35" s="33"/>
      <c r="AE35" s="33"/>
      <c r="AF35" s="33"/>
      <c r="AG35" s="33"/>
      <c r="AH35" s="33"/>
      <c r="AI35" s="33"/>
      <c r="AJ35" s="33"/>
      <c r="AK35" s="162" t="e">
        <f>SUM(AK26:AK33)</f>
        <v>#REF!</v>
      </c>
      <c r="AL35" s="161"/>
      <c r="AM35" s="161"/>
      <c r="AN35" s="161"/>
      <c r="AO35" s="163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51" t="str">
        <f>K6</f>
        <v>Dodávka podlahových krytin a příslušenství pro obvod OŘ Praha 2025</v>
      </c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53" t="str">
        <f>IF(AN8= "","",AN8)</f>
        <v>14. 2. 2025</v>
      </c>
      <c r="AN87" s="153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54" t="str">
        <f>IF(E17="","",E17)</f>
        <v xml:space="preserve"> </v>
      </c>
      <c r="AN89" s="155"/>
      <c r="AO89" s="155"/>
      <c r="AP89" s="155"/>
      <c r="AR89" s="26"/>
      <c r="AS89" s="156" t="s">
        <v>58</v>
      </c>
      <c r="AT89" s="157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54" t="str">
        <f>IF(E20="","",E20)</f>
        <v>L. Ulrich, DiS.</v>
      </c>
      <c r="AN90" s="155"/>
      <c r="AO90" s="155"/>
      <c r="AP90" s="155"/>
      <c r="AR90" s="26"/>
      <c r="AS90" s="158"/>
      <c r="AT90" s="159"/>
      <c r="BD90" s="49"/>
    </row>
    <row r="91" spans="1:90" s="1" customFormat="1" ht="10.9" customHeight="1">
      <c r="B91" s="26"/>
      <c r="AR91" s="26"/>
      <c r="AS91" s="158"/>
      <c r="AT91" s="159"/>
      <c r="BD91" s="49"/>
    </row>
    <row r="92" spans="1:90" s="1" customFormat="1" ht="29.25" customHeight="1">
      <c r="B92" s="26"/>
      <c r="C92" s="146" t="s">
        <v>59</v>
      </c>
      <c r="D92" s="147"/>
      <c r="E92" s="147"/>
      <c r="F92" s="147"/>
      <c r="G92" s="147"/>
      <c r="H92" s="50"/>
      <c r="I92" s="148" t="s">
        <v>60</v>
      </c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  <c r="AG92" s="149" t="s">
        <v>61</v>
      </c>
      <c r="AH92" s="147"/>
      <c r="AI92" s="147"/>
      <c r="AJ92" s="147"/>
      <c r="AK92" s="147"/>
      <c r="AL92" s="147"/>
      <c r="AM92" s="147"/>
      <c r="AN92" s="148" t="s">
        <v>62</v>
      </c>
      <c r="AO92" s="147"/>
      <c r="AP92" s="150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44" t="e">
        <f>ROUND(AG95,2)</f>
        <v>#REF!</v>
      </c>
      <c r="AH94" s="144"/>
      <c r="AI94" s="144"/>
      <c r="AJ94" s="144"/>
      <c r="AK94" s="144"/>
      <c r="AL94" s="144"/>
      <c r="AM94" s="144"/>
      <c r="AN94" s="145" t="e">
        <f>SUM(AG94,AT94)</f>
        <v>#REF!</v>
      </c>
      <c r="AO94" s="145"/>
      <c r="AP94" s="145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24.75" customHeight="1">
      <c r="A95" s="65" t="s">
        <v>81</v>
      </c>
      <c r="B95" s="66"/>
      <c r="C95" s="67"/>
      <c r="D95" s="143" t="s">
        <v>14</v>
      </c>
      <c r="E95" s="143"/>
      <c r="F95" s="143"/>
      <c r="G95" s="143"/>
      <c r="H95" s="143"/>
      <c r="I95" s="68"/>
      <c r="J95" s="143" t="s">
        <v>17</v>
      </c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1" t="e">
        <f>'OR_PHA - Dodávka podlahov...'!#REF!</f>
        <v>#REF!</v>
      </c>
      <c r="AH95" s="142"/>
      <c r="AI95" s="142"/>
      <c r="AJ95" s="142"/>
      <c r="AK95" s="142"/>
      <c r="AL95" s="142"/>
      <c r="AM95" s="142"/>
      <c r="AN95" s="141" t="e">
        <f>SUM(AG95,AT95)</f>
        <v>#REF!</v>
      </c>
      <c r="AO95" s="142"/>
      <c r="AP95" s="142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Dodávka podlahov...'!N113</f>
        <v>#REF!</v>
      </c>
      <c r="AV95" s="71" t="e">
        <f>'OR_PHA - Dodávka podlahov...'!#REF!</f>
        <v>#REF!</v>
      </c>
      <c r="AW95" s="71" t="e">
        <f>'OR_PHA - Dodávka podlahov...'!#REF!</f>
        <v>#REF!</v>
      </c>
      <c r="AX95" s="71" t="e">
        <f>'OR_PHA - Dodávka podlahov...'!#REF!</f>
        <v>#REF!</v>
      </c>
      <c r="AY95" s="71" t="e">
        <f>'OR_PHA - Dodávka podlahov...'!#REF!</f>
        <v>#REF!</v>
      </c>
      <c r="AZ95" s="71" t="e">
        <f>'OR_PHA - Dodávka podlahov...'!F31</f>
        <v>#REF!</v>
      </c>
      <c r="BA95" s="71">
        <f>'OR_PHA - Dodávka podlahov...'!F32</f>
        <v>0</v>
      </c>
      <c r="BB95" s="71">
        <f>'OR_PHA - Dodávka podlahov...'!F33</f>
        <v>0</v>
      </c>
      <c r="BC95" s="71">
        <f>'OR_PHA - Dodávka podlahov...'!F34</f>
        <v>0</v>
      </c>
      <c r="BD95" s="73">
        <f>'OR_PHA - Dodávka podlahov...'!F35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rKeygThNVJkpLj0+j9Xaiulf4lMbBsJvVxpolQOI0Xcdtv1PJ8CM6aTg+LBoaQf64g6HMc5z68uMTIxTQrNOiw==" saltValue="TAVT4Dq0y9O0uNaw2dM0V2mw5Y7wsxkrPR57eTOw4MyBCawbwOaLancx+4rGoDn82R684l5n2sgtr2Vd/QwZw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Dodávka podlah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23"/>
  <sheetViews>
    <sheetView showGridLines="0" tabSelected="1" workbookViewId="0">
      <selection activeCell="E106" sqref="E10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0.164062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51" t="s">
        <v>17</v>
      </c>
      <c r="F7" s="164"/>
      <c r="G7" s="164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5" t="str">
        <f>'Rekapitulace stavby'!E14</f>
        <v>Vyplň údaj</v>
      </c>
      <c r="F16" s="132"/>
      <c r="G16" s="132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stavby'!E17="","",'Rekapitulace stavby'!E17)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37" t="s">
        <v>1</v>
      </c>
      <c r="F25" s="137"/>
      <c r="G25" s="137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ROUND((SUM(BC113:BC122)),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ROUND((SUM(BD113:BD122)),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ROUND((SUM(BE113:BE122)),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ROUND((SUM(BF113:BF122)),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ROUND((SUM(BG113:BG122)),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51" t="str">
        <f>E7</f>
        <v>Dodávka podlahových krytin a příslušenství pro obvod OŘ Praha 2025</v>
      </c>
      <c r="F85" s="164"/>
      <c r="G85" s="164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1" customFormat="1" ht="21.75" hidden="1" customHeight="1">
      <c r="B96" s="26"/>
      <c r="J96" s="26"/>
    </row>
    <row r="97" spans="2:18" s="1" customFormat="1" ht="6.95" hidden="1" customHeight="1">
      <c r="B97" s="38"/>
      <c r="C97" s="39"/>
      <c r="D97" s="39"/>
      <c r="E97" s="39"/>
      <c r="F97" s="39"/>
      <c r="G97" s="39"/>
      <c r="H97" s="39"/>
      <c r="I97" s="39"/>
      <c r="J97" s="26"/>
    </row>
    <row r="98" spans="2:18" hidden="1"/>
    <row r="99" spans="2:18" hidden="1"/>
    <row r="100" spans="2:18" hidden="1"/>
    <row r="101" spans="2:18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26"/>
    </row>
    <row r="102" spans="2:18" s="1" customFormat="1" ht="24.95" customHeight="1">
      <c r="B102" s="26"/>
      <c r="C102" s="16" t="s">
        <v>130</v>
      </c>
      <c r="J102" s="26"/>
    </row>
    <row r="103" spans="2:18" s="1" customFormat="1" ht="6.95" customHeight="1">
      <c r="B103" s="26"/>
      <c r="J103" s="26"/>
    </row>
    <row r="104" spans="2:18" s="1" customFormat="1" ht="12" customHeight="1">
      <c r="B104" s="26"/>
      <c r="C104" s="22" t="s">
        <v>16</v>
      </c>
      <c r="J104" s="26"/>
    </row>
    <row r="105" spans="2:18" s="1" customFormat="1" ht="30" customHeight="1">
      <c r="B105" s="26"/>
      <c r="E105" s="151" t="s">
        <v>134</v>
      </c>
      <c r="F105" s="164"/>
      <c r="G105" s="164"/>
      <c r="J105" s="26"/>
    </row>
    <row r="106" spans="2:18" s="1" customFormat="1" ht="6.95" customHeight="1">
      <c r="B106" s="26"/>
      <c r="J106" s="26"/>
    </row>
    <row r="107" spans="2:18" s="1" customFormat="1" ht="12" customHeight="1">
      <c r="B107" s="26"/>
      <c r="C107" s="22" t="s">
        <v>20</v>
      </c>
      <c r="F107" s="20" t="str">
        <f>F10</f>
        <v>Obvod OŘ Praha</v>
      </c>
      <c r="H107" s="22"/>
      <c r="J107" s="26"/>
    </row>
    <row r="108" spans="2:18" s="1" customFormat="1" ht="6.95" customHeight="1">
      <c r="B108" s="26"/>
      <c r="J108" s="26"/>
    </row>
    <row r="109" spans="2:18" s="1" customFormat="1" ht="15.2" customHeight="1">
      <c r="B109" s="26"/>
      <c r="C109" s="22" t="s">
        <v>24</v>
      </c>
      <c r="F109" s="20" t="str">
        <f>E13</f>
        <v>Správa železnic, státní organizace</v>
      </c>
      <c r="H109" s="22"/>
      <c r="J109" s="26"/>
    </row>
    <row r="110" spans="2:18" s="1" customFormat="1" ht="15.2" customHeight="1">
      <c r="B110" s="26"/>
      <c r="C110" s="22" t="s">
        <v>30</v>
      </c>
      <c r="F110" s="125" t="str">
        <f>IF(E16="","",E16)</f>
        <v>Vyplň údaj</v>
      </c>
      <c r="H110" s="22"/>
      <c r="J110" s="26"/>
    </row>
    <row r="111" spans="2:18" s="1" customFormat="1" ht="10.35" customHeight="1">
      <c r="B111" s="26"/>
      <c r="J111" s="26"/>
    </row>
    <row r="112" spans="2:18" s="9" customFormat="1" ht="29.25" customHeight="1">
      <c r="B112" s="90"/>
      <c r="C112" s="91" t="s">
        <v>92</v>
      </c>
      <c r="D112" s="92" t="s">
        <v>63</v>
      </c>
      <c r="E112" s="92" t="s">
        <v>59</v>
      </c>
      <c r="F112" s="92" t="s">
        <v>60</v>
      </c>
      <c r="G112" s="92" t="s">
        <v>93</v>
      </c>
      <c r="H112" s="92" t="s">
        <v>94</v>
      </c>
      <c r="I112" s="93" t="s">
        <v>95</v>
      </c>
      <c r="J112" s="90"/>
      <c r="K112" s="52" t="s">
        <v>1</v>
      </c>
      <c r="L112" s="53" t="s">
        <v>42</v>
      </c>
      <c r="M112" s="53" t="s">
        <v>96</v>
      </c>
      <c r="N112" s="53" t="s">
        <v>97</v>
      </c>
      <c r="O112" s="53" t="s">
        <v>98</v>
      </c>
      <c r="P112" s="53" t="s">
        <v>99</v>
      </c>
      <c r="Q112" s="53" t="s">
        <v>100</v>
      </c>
      <c r="R112" s="54" t="s">
        <v>101</v>
      </c>
    </row>
    <row r="113" spans="2:63" s="1" customFormat="1" ht="22.9" customHeight="1">
      <c r="B113" s="26"/>
      <c r="C113" s="57"/>
      <c r="J113" s="26"/>
      <c r="K113" s="55"/>
      <c r="L113" s="46"/>
      <c r="M113" s="46"/>
      <c r="N113" s="94" t="e">
        <f>N114</f>
        <v>#REF!</v>
      </c>
      <c r="O113" s="46"/>
      <c r="P113" s="94" t="e">
        <f>P114</f>
        <v>#REF!</v>
      </c>
      <c r="Q113" s="46"/>
      <c r="R113" s="95" t="e">
        <f>R114</f>
        <v>#REF!</v>
      </c>
      <c r="AR113" s="12" t="s">
        <v>77</v>
      </c>
      <c r="AS113" s="12" t="s">
        <v>90</v>
      </c>
      <c r="BI113" s="96" t="e">
        <f>BI114</f>
        <v>#REF!</v>
      </c>
    </row>
    <row r="114" spans="2:63" s="10" customFormat="1" ht="25.9" customHeight="1">
      <c r="B114" s="97"/>
      <c r="D114" s="98" t="s">
        <v>77</v>
      </c>
      <c r="E114" s="99" t="s">
        <v>102</v>
      </c>
      <c r="F114" s="99" t="s">
        <v>103</v>
      </c>
      <c r="H114" s="100"/>
      <c r="J114" s="97"/>
      <c r="K114" s="101"/>
      <c r="N114" s="102" t="e">
        <f>SUM(N115:N122)</f>
        <v>#REF!</v>
      </c>
      <c r="P114" s="102" t="e">
        <f>SUM(P115:P122)</f>
        <v>#REF!</v>
      </c>
      <c r="R114" s="103" t="e">
        <f>SUM(R115:R122)</f>
        <v>#REF!</v>
      </c>
      <c r="AP114" s="98" t="s">
        <v>85</v>
      </c>
      <c r="AR114" s="104" t="s">
        <v>77</v>
      </c>
      <c r="AS114" s="104" t="s">
        <v>78</v>
      </c>
      <c r="AW114" s="98" t="s">
        <v>104</v>
      </c>
      <c r="BI114" s="105" t="e">
        <f>SUM(BI115:BI122)</f>
        <v>#REF!</v>
      </c>
    </row>
    <row r="115" spans="2:63" s="1" customFormat="1" ht="55.5" customHeight="1">
      <c r="B115" s="26"/>
      <c r="C115" s="106" t="s">
        <v>83</v>
      </c>
      <c r="D115" s="106" t="s">
        <v>105</v>
      </c>
      <c r="E115" s="107" t="s">
        <v>106</v>
      </c>
      <c r="F115" s="108" t="s">
        <v>107</v>
      </c>
      <c r="G115" s="109" t="s">
        <v>108</v>
      </c>
      <c r="H115" s="110"/>
      <c r="I115" s="108" t="s">
        <v>131</v>
      </c>
      <c r="J115" s="111"/>
      <c r="K115" s="112" t="s">
        <v>1</v>
      </c>
      <c r="L115" s="113" t="s">
        <v>43</v>
      </c>
      <c r="N115" s="114" t="e">
        <f>M115*#REF!</f>
        <v>#REF!</v>
      </c>
      <c r="O115" s="114">
        <v>1E-3</v>
      </c>
      <c r="P115" s="114" t="e">
        <f>O115*#REF!</f>
        <v>#REF!</v>
      </c>
      <c r="Q115" s="114">
        <v>0</v>
      </c>
      <c r="R115" s="115" t="e">
        <f>Q115*#REF!</f>
        <v>#REF!</v>
      </c>
      <c r="AP115" s="116" t="s">
        <v>109</v>
      </c>
      <c r="AR115" s="116" t="s">
        <v>105</v>
      </c>
      <c r="AS115" s="116" t="s">
        <v>83</v>
      </c>
      <c r="AW115" s="12" t="s">
        <v>104</v>
      </c>
      <c r="BC115" s="117" t="e">
        <f>IF(L115="základní",#REF!,0)</f>
        <v>#REF!</v>
      </c>
      <c r="BD115" s="117">
        <f>IF(L115="snížená",#REF!,0)</f>
        <v>0</v>
      </c>
      <c r="BE115" s="117">
        <f>IF(L115="zákl. přenesená",#REF!,0)</f>
        <v>0</v>
      </c>
      <c r="BF115" s="117">
        <f>IF(L115="sníž. přenesená",#REF!,0)</f>
        <v>0</v>
      </c>
      <c r="BG115" s="117">
        <f>IF(L115="nulová",#REF!,0)</f>
        <v>0</v>
      </c>
      <c r="BH115" s="12" t="s">
        <v>83</v>
      </c>
      <c r="BI115" s="117" t="e">
        <f>ROUND(H115*#REF!,2)</f>
        <v>#REF!</v>
      </c>
      <c r="BJ115" s="12" t="s">
        <v>110</v>
      </c>
      <c r="BK115" s="116" t="s">
        <v>111</v>
      </c>
    </row>
    <row r="116" spans="2:63" s="1" customFormat="1" ht="97.5">
      <c r="B116" s="26"/>
      <c r="D116" s="118" t="s">
        <v>112</v>
      </c>
      <c r="F116" s="119" t="s">
        <v>113</v>
      </c>
      <c r="H116" s="120"/>
      <c r="J116" s="26"/>
      <c r="K116" s="121"/>
      <c r="R116" s="49"/>
      <c r="AR116" s="12" t="s">
        <v>112</v>
      </c>
      <c r="AS116" s="12" t="s">
        <v>83</v>
      </c>
    </row>
    <row r="117" spans="2:63" s="1" customFormat="1" ht="37.9" customHeight="1">
      <c r="B117" s="26"/>
      <c r="C117" s="106" t="s">
        <v>85</v>
      </c>
      <c r="D117" s="106" t="s">
        <v>105</v>
      </c>
      <c r="E117" s="107" t="s">
        <v>114</v>
      </c>
      <c r="F117" s="108" t="s">
        <v>115</v>
      </c>
      <c r="G117" s="109" t="s">
        <v>116</v>
      </c>
      <c r="H117" s="110"/>
      <c r="I117" s="108" t="s">
        <v>131</v>
      </c>
      <c r="J117" s="111"/>
      <c r="K117" s="112" t="s">
        <v>1</v>
      </c>
      <c r="L117" s="113" t="s">
        <v>43</v>
      </c>
      <c r="N117" s="114" t="e">
        <f>M117*#REF!</f>
        <v>#REF!</v>
      </c>
      <c r="O117" s="114">
        <v>2.2000000000000001E-4</v>
      </c>
      <c r="P117" s="114" t="e">
        <f>O117*#REF!</f>
        <v>#REF!</v>
      </c>
      <c r="Q117" s="114">
        <v>0</v>
      </c>
      <c r="R117" s="115" t="e">
        <f>Q117*#REF!</f>
        <v>#REF!</v>
      </c>
      <c r="AP117" s="116" t="s">
        <v>109</v>
      </c>
      <c r="AR117" s="116" t="s">
        <v>105</v>
      </c>
      <c r="AS117" s="116" t="s">
        <v>83</v>
      </c>
      <c r="AW117" s="12" t="s">
        <v>104</v>
      </c>
      <c r="BC117" s="117" t="e">
        <f>IF(L117="základní",#REF!,0)</f>
        <v>#REF!</v>
      </c>
      <c r="BD117" s="117">
        <f>IF(L117="snížená",#REF!,0)</f>
        <v>0</v>
      </c>
      <c r="BE117" s="117">
        <f>IF(L117="zákl. přenesená",#REF!,0)</f>
        <v>0</v>
      </c>
      <c r="BF117" s="117">
        <f>IF(L117="sníž. přenesená",#REF!,0)</f>
        <v>0</v>
      </c>
      <c r="BG117" s="117">
        <f>IF(L117="nulová",#REF!,0)</f>
        <v>0</v>
      </c>
      <c r="BH117" s="12" t="s">
        <v>83</v>
      </c>
      <c r="BI117" s="117" t="e">
        <f>ROUND(H117*#REF!,2)</f>
        <v>#REF!</v>
      </c>
      <c r="BJ117" s="12" t="s">
        <v>110</v>
      </c>
      <c r="BK117" s="116" t="s">
        <v>117</v>
      </c>
    </row>
    <row r="118" spans="2:63" s="1" customFormat="1" ht="44.25" customHeight="1">
      <c r="B118" s="26"/>
      <c r="C118" s="106" t="s">
        <v>118</v>
      </c>
      <c r="D118" s="106" t="s">
        <v>105</v>
      </c>
      <c r="E118" s="107" t="s">
        <v>119</v>
      </c>
      <c r="F118" s="108" t="s">
        <v>133</v>
      </c>
      <c r="G118" s="109" t="s">
        <v>108</v>
      </c>
      <c r="H118" s="110"/>
      <c r="I118" s="108" t="s">
        <v>131</v>
      </c>
      <c r="J118" s="111"/>
      <c r="K118" s="112" t="s">
        <v>1</v>
      </c>
      <c r="L118" s="113" t="s">
        <v>43</v>
      </c>
      <c r="N118" s="114" t="e">
        <f>M118*#REF!</f>
        <v>#REF!</v>
      </c>
      <c r="O118" s="114">
        <v>1E-4</v>
      </c>
      <c r="P118" s="114" t="e">
        <f>O118*#REF!</f>
        <v>#REF!</v>
      </c>
      <c r="Q118" s="114">
        <v>0</v>
      </c>
      <c r="R118" s="115" t="e">
        <f>Q118*#REF!</f>
        <v>#REF!</v>
      </c>
      <c r="AP118" s="116" t="s">
        <v>109</v>
      </c>
      <c r="AR118" s="116" t="s">
        <v>105</v>
      </c>
      <c r="AS118" s="116" t="s">
        <v>83</v>
      </c>
      <c r="AW118" s="12" t="s">
        <v>104</v>
      </c>
      <c r="BC118" s="117" t="e">
        <f>IF(L118="základní",#REF!,0)</f>
        <v>#REF!</v>
      </c>
      <c r="BD118" s="117">
        <f>IF(L118="snížená",#REF!,0)</f>
        <v>0</v>
      </c>
      <c r="BE118" s="117">
        <f>IF(L118="zákl. přenesená",#REF!,0)</f>
        <v>0</v>
      </c>
      <c r="BF118" s="117">
        <f>IF(L118="sníž. přenesená",#REF!,0)</f>
        <v>0</v>
      </c>
      <c r="BG118" s="117">
        <f>IF(L118="nulová",#REF!,0)</f>
        <v>0</v>
      </c>
      <c r="BH118" s="12" t="s">
        <v>83</v>
      </c>
      <c r="BI118" s="117" t="e">
        <f>ROUND(H118*#REF!,2)</f>
        <v>#REF!</v>
      </c>
      <c r="BJ118" s="12" t="s">
        <v>110</v>
      </c>
      <c r="BK118" s="116" t="s">
        <v>120</v>
      </c>
    </row>
    <row r="119" spans="2:63" s="1" customFormat="1" ht="66.75" customHeight="1">
      <c r="B119" s="26"/>
      <c r="C119" s="106" t="s">
        <v>121</v>
      </c>
      <c r="D119" s="106" t="s">
        <v>105</v>
      </c>
      <c r="E119" s="107" t="s">
        <v>122</v>
      </c>
      <c r="F119" s="108" t="s">
        <v>123</v>
      </c>
      <c r="G119" s="109" t="s">
        <v>124</v>
      </c>
      <c r="H119" s="110"/>
      <c r="I119" s="108" t="s">
        <v>131</v>
      </c>
      <c r="J119" s="111"/>
      <c r="K119" s="112" t="s">
        <v>1</v>
      </c>
      <c r="L119" s="113" t="s">
        <v>43</v>
      </c>
      <c r="N119" s="114" t="e">
        <f>M119*#REF!</f>
        <v>#REF!</v>
      </c>
      <c r="O119" s="114">
        <v>2.5600000000000002E-3</v>
      </c>
      <c r="P119" s="114" t="e">
        <f>O119*#REF!</f>
        <v>#REF!</v>
      </c>
      <c r="Q119" s="114">
        <v>0</v>
      </c>
      <c r="R119" s="115" t="e">
        <f>Q119*#REF!</f>
        <v>#REF!</v>
      </c>
      <c r="AP119" s="116" t="s">
        <v>109</v>
      </c>
      <c r="AR119" s="116" t="s">
        <v>105</v>
      </c>
      <c r="AS119" s="116" t="s">
        <v>83</v>
      </c>
      <c r="AW119" s="12" t="s">
        <v>104</v>
      </c>
      <c r="BC119" s="117" t="e">
        <f>IF(L119="základní",#REF!,0)</f>
        <v>#REF!</v>
      </c>
      <c r="BD119" s="117">
        <f>IF(L119="snížená",#REF!,0)</f>
        <v>0</v>
      </c>
      <c r="BE119" s="117">
        <f>IF(L119="zákl. přenesená",#REF!,0)</f>
        <v>0</v>
      </c>
      <c r="BF119" s="117">
        <f>IF(L119="sníž. přenesená",#REF!,0)</f>
        <v>0</v>
      </c>
      <c r="BG119" s="117">
        <f>IF(L119="nulová",#REF!,0)</f>
        <v>0</v>
      </c>
      <c r="BH119" s="12" t="s">
        <v>83</v>
      </c>
      <c r="BI119" s="117" t="e">
        <f>ROUND(H119*#REF!,2)</f>
        <v>#REF!</v>
      </c>
      <c r="BJ119" s="12" t="s">
        <v>110</v>
      </c>
      <c r="BK119" s="116" t="s">
        <v>125</v>
      </c>
    </row>
    <row r="120" spans="2:63" s="1" customFormat="1" ht="29.25">
      <c r="B120" s="26"/>
      <c r="D120" s="118" t="s">
        <v>112</v>
      </c>
      <c r="F120" s="119" t="s">
        <v>126</v>
      </c>
      <c r="H120" s="120"/>
      <c r="J120" s="26"/>
      <c r="K120" s="121"/>
      <c r="R120" s="49"/>
      <c r="AR120" s="12" t="s">
        <v>112</v>
      </c>
      <c r="AS120" s="12" t="s">
        <v>83</v>
      </c>
    </row>
    <row r="121" spans="2:63" s="1" customFormat="1" ht="66.75" customHeight="1">
      <c r="B121" s="26"/>
      <c r="C121" s="106" t="s">
        <v>127</v>
      </c>
      <c r="D121" s="106" t="s">
        <v>105</v>
      </c>
      <c r="E121" s="107" t="s">
        <v>128</v>
      </c>
      <c r="F121" s="108" t="s">
        <v>132</v>
      </c>
      <c r="G121" s="109" t="s">
        <v>124</v>
      </c>
      <c r="H121" s="110"/>
      <c r="I121" s="108" t="s">
        <v>131</v>
      </c>
      <c r="J121" s="111"/>
      <c r="K121" s="112" t="s">
        <v>1</v>
      </c>
      <c r="L121" s="113" t="s">
        <v>43</v>
      </c>
      <c r="N121" s="114" t="e">
        <f>M121*#REF!</f>
        <v>#REF!</v>
      </c>
      <c r="O121" s="114">
        <v>2.5600000000000002E-3</v>
      </c>
      <c r="P121" s="114" t="e">
        <f>O121*#REF!</f>
        <v>#REF!</v>
      </c>
      <c r="Q121" s="114">
        <v>0</v>
      </c>
      <c r="R121" s="115" t="e">
        <f>Q121*#REF!</f>
        <v>#REF!</v>
      </c>
      <c r="AP121" s="116" t="s">
        <v>109</v>
      </c>
      <c r="AR121" s="116" t="s">
        <v>105</v>
      </c>
      <c r="AS121" s="116" t="s">
        <v>83</v>
      </c>
      <c r="AW121" s="12" t="s">
        <v>104</v>
      </c>
      <c r="BC121" s="117" t="e">
        <f>IF(L121="základní",#REF!,0)</f>
        <v>#REF!</v>
      </c>
      <c r="BD121" s="117">
        <f>IF(L121="snížená",#REF!,0)</f>
        <v>0</v>
      </c>
      <c r="BE121" s="117">
        <f>IF(L121="zákl. přenesená",#REF!,0)</f>
        <v>0</v>
      </c>
      <c r="BF121" s="117">
        <f>IF(L121="sníž. přenesená",#REF!,0)</f>
        <v>0</v>
      </c>
      <c r="BG121" s="117">
        <f>IF(L121="nulová",#REF!,0)</f>
        <v>0</v>
      </c>
      <c r="BH121" s="12" t="s">
        <v>83</v>
      </c>
      <c r="BI121" s="117" t="e">
        <f>ROUND(H121*#REF!,2)</f>
        <v>#REF!</v>
      </c>
      <c r="BJ121" s="12" t="s">
        <v>110</v>
      </c>
      <c r="BK121" s="116" t="s">
        <v>129</v>
      </c>
    </row>
    <row r="122" spans="2:63" s="1" customFormat="1" ht="29.25">
      <c r="B122" s="26"/>
      <c r="D122" s="118" t="s">
        <v>112</v>
      </c>
      <c r="F122" s="119" t="s">
        <v>126</v>
      </c>
      <c r="H122" s="120"/>
      <c r="J122" s="26"/>
      <c r="K122" s="122"/>
      <c r="L122" s="123"/>
      <c r="M122" s="123"/>
      <c r="N122" s="123"/>
      <c r="O122" s="123"/>
      <c r="P122" s="123"/>
      <c r="Q122" s="123"/>
      <c r="R122" s="124"/>
      <c r="AR122" s="12" t="s">
        <v>112</v>
      </c>
      <c r="AS122" s="12" t="s">
        <v>83</v>
      </c>
    </row>
    <row r="123" spans="2:63" s="1" customFormat="1" ht="6.95" customHeight="1">
      <c r="B123" s="38"/>
      <c r="C123" s="39"/>
      <c r="D123" s="39"/>
      <c r="E123" s="39"/>
      <c r="F123" s="39"/>
      <c r="G123" s="39"/>
      <c r="H123" s="39"/>
      <c r="I123" s="39"/>
      <c r="J123" s="26"/>
    </row>
  </sheetData>
  <sheetProtection algorithmName="SHA-512" hashValue="PWtn6hrwNHkoZDK7brxtsGMFUXMwePAP6Oc/fbX5NuVGew6KnqvlWL01Te4tmBm63DALhIqzxAvO9DjTZkH4qA==" saltValue="jyGrxTaNgeCghxOqCw/dBQ==" spinCount="100000" sheet="1" objects="1" scenarios="1" formatColumns="0" formatRows="0" autoFilter="0"/>
  <autoFilter ref="C112:I122" xr:uid="{00000000-0009-0000-0000-000001000000}"/>
  <mergeCells count="6">
    <mergeCell ref="E105:G105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podlahov...</vt:lpstr>
      <vt:lpstr>'OR_PHA - Dodávka podlahov...'!Názvy_tisku</vt:lpstr>
      <vt:lpstr>'Rekapitulace stavby'!Názvy_tisku</vt:lpstr>
      <vt:lpstr>'OR_PHA - Dodávka podlahov...'!Oblast_tisku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2025-02-17T07:24:31Z</dcterms:created>
  <dcterms:modified xsi:type="dcterms:W3CDTF">2025-02-18T06:30:01Z</dcterms:modified>
</cp:coreProperties>
</file>